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SHALY 2021-2022\DILG\FDDP\QUARTERLY\FDP 2025-3Q\"/>
    </mc:Choice>
  </mc:AlternateContent>
  <xr:revisionPtr revIDLastSave="0" documentId="13_ncr:1_{CC667529-ED7D-4BFF-B337-5FC7755322B2}" xr6:coauthVersionLast="47" xr6:coauthVersionMax="47" xr10:uidLastSave="{00000000-0000-0000-0000-000000000000}"/>
  <bookViews>
    <workbookView xWindow="-108" yWindow="-108" windowWidth="23256" windowHeight="12456" xr2:uid="{8BFE415F-A6A4-4839-A719-0D0DBE9D70CD}"/>
  </bookViews>
  <sheets>
    <sheet name="LDRRMF" sheetId="1" r:id="rId1"/>
  </sheets>
  <definedNames>
    <definedName name="_xlnm.Print_Area" localSheetId="0">LDRRMF!$A$1:$H$70</definedName>
    <definedName name="_xlnm.Print_Titles" localSheetId="0">LDRRMF!$1:$13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  <c r="L65" i="1" s="1"/>
  <c r="K64" i="1"/>
  <c r="E64" i="1"/>
  <c r="I63" i="1"/>
  <c r="J63" i="1" s="1"/>
  <c r="G63" i="1"/>
  <c r="F63" i="1"/>
  <c r="E63" i="1"/>
  <c r="D63" i="1"/>
  <c r="C63" i="1"/>
  <c r="B63" i="1"/>
  <c r="J62" i="1"/>
  <c r="H62" i="1"/>
  <c r="J61" i="1"/>
  <c r="H61" i="1"/>
  <c r="L61" i="1" s="1"/>
  <c r="L60" i="1"/>
  <c r="J60" i="1"/>
  <c r="H60" i="1"/>
  <c r="J59" i="1"/>
  <c r="H59" i="1"/>
  <c r="L59" i="1" s="1"/>
  <c r="L58" i="1"/>
  <c r="J58" i="1"/>
  <c r="H58" i="1"/>
  <c r="J57" i="1"/>
  <c r="H57" i="1"/>
  <c r="L57" i="1" s="1"/>
  <c r="L56" i="1"/>
  <c r="J56" i="1"/>
  <c r="H56" i="1"/>
  <c r="J55" i="1"/>
  <c r="H55" i="1"/>
  <c r="L55" i="1" s="1"/>
  <c r="L54" i="1"/>
  <c r="J54" i="1"/>
  <c r="H54" i="1"/>
  <c r="J53" i="1"/>
  <c r="H53" i="1"/>
  <c r="L53" i="1" s="1"/>
  <c r="L52" i="1"/>
  <c r="J52" i="1"/>
  <c r="J51" i="1"/>
  <c r="H51" i="1"/>
  <c r="L51" i="1" s="1"/>
  <c r="L50" i="1"/>
  <c r="J50" i="1"/>
  <c r="L49" i="1"/>
  <c r="J49" i="1"/>
  <c r="L48" i="1"/>
  <c r="J48" i="1"/>
  <c r="J47" i="1"/>
  <c r="H47" i="1"/>
  <c r="L47" i="1" s="1"/>
  <c r="C47" i="1"/>
  <c r="J46" i="1"/>
  <c r="H46" i="1"/>
  <c r="L46" i="1" s="1"/>
  <c r="L45" i="1"/>
  <c r="J45" i="1"/>
  <c r="H45" i="1"/>
  <c r="J44" i="1"/>
  <c r="H44" i="1"/>
  <c r="L44" i="1" s="1"/>
  <c r="C43" i="1"/>
  <c r="J43" i="1" s="1"/>
  <c r="J42" i="1"/>
  <c r="H42" i="1"/>
  <c r="L42" i="1" s="1"/>
  <c r="L41" i="1"/>
  <c r="J41" i="1"/>
  <c r="H41" i="1"/>
  <c r="J40" i="1"/>
  <c r="H40" i="1"/>
  <c r="L40" i="1" s="1"/>
  <c r="J39" i="1"/>
  <c r="H39" i="1"/>
  <c r="L39" i="1" s="1"/>
  <c r="J38" i="1"/>
  <c r="H38" i="1"/>
  <c r="L38" i="1" s="1"/>
  <c r="L37" i="1"/>
  <c r="J37" i="1"/>
  <c r="H37" i="1"/>
  <c r="C37" i="1"/>
  <c r="J36" i="1"/>
  <c r="H36" i="1"/>
  <c r="L36" i="1" s="1"/>
  <c r="J35" i="1"/>
  <c r="H35" i="1"/>
  <c r="L35" i="1" s="1"/>
  <c r="J34" i="1"/>
  <c r="H34" i="1"/>
  <c r="L34" i="1" s="1"/>
  <c r="L33" i="1"/>
  <c r="J33" i="1"/>
  <c r="H33" i="1"/>
  <c r="J32" i="1"/>
  <c r="H32" i="1"/>
  <c r="L32" i="1" s="1"/>
  <c r="J31" i="1"/>
  <c r="H31" i="1"/>
  <c r="L31" i="1" s="1"/>
  <c r="J30" i="1"/>
  <c r="H30" i="1"/>
  <c r="L30" i="1" s="1"/>
  <c r="C30" i="1"/>
  <c r="J29" i="1"/>
  <c r="H29" i="1"/>
  <c r="L29" i="1" s="1"/>
  <c r="L28" i="1"/>
  <c r="J28" i="1"/>
  <c r="H28" i="1"/>
  <c r="J27" i="1"/>
  <c r="H27" i="1"/>
  <c r="L27" i="1" s="1"/>
  <c r="L26" i="1"/>
  <c r="J26" i="1"/>
  <c r="H26" i="1"/>
  <c r="C26" i="1"/>
  <c r="J25" i="1"/>
  <c r="H25" i="1"/>
  <c r="L25" i="1" s="1"/>
  <c r="C24" i="1"/>
  <c r="H24" i="1" s="1"/>
  <c r="G21" i="1"/>
  <c r="G64" i="1" s="1"/>
  <c r="F21" i="1"/>
  <c r="F64" i="1" s="1"/>
  <c r="E21" i="1"/>
  <c r="H19" i="1"/>
  <c r="H18" i="1"/>
  <c r="H17" i="1"/>
  <c r="H16" i="1"/>
  <c r="D15" i="1"/>
  <c r="D21" i="1" s="1"/>
  <c r="D64" i="1" s="1"/>
  <c r="C15" i="1"/>
  <c r="C21" i="1" s="1"/>
  <c r="C64" i="1" s="1"/>
  <c r="B15" i="1"/>
  <c r="H15" i="1" s="1"/>
  <c r="H21" i="1" s="1"/>
  <c r="L24" i="1" l="1"/>
  <c r="J24" i="1"/>
  <c r="J64" i="1" s="1"/>
  <c r="J65" i="1" s="1"/>
  <c r="J66" i="1" s="1"/>
  <c r="H43" i="1"/>
  <c r="L43" i="1" s="1"/>
  <c r="B21" i="1"/>
  <c r="B64" i="1" s="1"/>
  <c r="H63" i="1" l="1"/>
  <c r="H64" i="1" s="1"/>
  <c r="I64" i="1" s="1"/>
</calcChain>
</file>

<file path=xl/sharedStrings.xml><?xml version="1.0" encoding="utf-8"?>
<sst xmlns="http://schemas.openxmlformats.org/spreadsheetml/2006/main" count="77" uniqueCount="76">
  <si>
    <t>FDP Form 8 - Local Disaster Risk Reduction and Management Fund Utilization</t>
  </si>
  <si>
    <t>(Commission on Audit Form)</t>
  </si>
  <si>
    <t>LOCAL DISASTER RISK REDUCTION AND MANAGEMENT FUND UTILIZATION</t>
  </si>
  <si>
    <t>REGION:</t>
  </si>
  <si>
    <t>05 BICOL</t>
  </si>
  <si>
    <t>CALENDAR YEAR:</t>
  </si>
  <si>
    <t>PROVINCE:</t>
  </si>
  <si>
    <t>SORSOGON</t>
  </si>
  <si>
    <t>QUARTER:</t>
  </si>
  <si>
    <t>3RD</t>
  </si>
  <si>
    <t>CITY/MUNICIPALITY:</t>
  </si>
  <si>
    <t>SANTA MAGDALENA</t>
  </si>
  <si>
    <t>Particulars</t>
  </si>
  <si>
    <t>LDRRM Fund</t>
  </si>
  <si>
    <t>Special Trust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</si>
  <si>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</si>
  <si>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</si>
  <si>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</si>
  <si>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</si>
  <si>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</si>
  <si>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</si>
  <si>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AMOUNT</t>
  </si>
  <si>
    <t>APPROPRIATIONS</t>
  </si>
  <si>
    <t>BALANCE</t>
  </si>
  <si>
    <t>A. Sources of Funds</t>
  </si>
  <si>
    <t xml:space="preserve">     Current Appropriations</t>
  </si>
  <si>
    <t xml:space="preserve">     Continuing Appropriations</t>
  </si>
  <si>
    <t xml:space="preserve">     Previous Years' Appropriations Transferred to the Special Trust Fund</t>
  </si>
  <si>
    <t xml:space="preserve">       Transfer/Grants</t>
  </si>
  <si>
    <t xml:space="preserve">  </t>
  </si>
  <si>
    <t xml:space="preserve">       Total Funds Available</t>
  </si>
  <si>
    <t>B. Utilization</t>
  </si>
  <si>
    <t>A. DISASTER PREVENTION &amp; MITIGATION</t>
  </si>
  <si>
    <t>De- clogging of Canals, Cleaning and Clearing of Waterways</t>
  </si>
  <si>
    <t>Formulation/Updating of DRRM Plan &amp; Other Related Plans</t>
  </si>
  <si>
    <t>Mgt. and Operation of Weather Monitoring System and CCTV w/ Internet Connection</t>
  </si>
  <si>
    <t>B. DISASTER PREPAREDNESS</t>
  </si>
  <si>
    <t>Nat'l Disaster ResilienceMonth Activities (NDRM)</t>
  </si>
  <si>
    <t>Monitoring, Review and Assessment of BDRRMP</t>
  </si>
  <si>
    <t>Activation of Municipal Operation Center 24/7</t>
  </si>
  <si>
    <t>Procurement of Communication Equipment</t>
  </si>
  <si>
    <t>Procurement of DRR, Search and Rescue Equipment</t>
  </si>
  <si>
    <t>Procurement of IT Equipment</t>
  </si>
  <si>
    <t>Payment of Insurance Premium for Operation Center and LGU Building</t>
  </si>
  <si>
    <t>Payment of Insurance Premium for Emergency Responders</t>
  </si>
  <si>
    <t>Payment/Renewal of Communications Equipment Licenses</t>
  </si>
  <si>
    <t>DRRM Training and Seminars</t>
  </si>
  <si>
    <t>Conduct of Drills and Simulation Exercises</t>
  </si>
  <si>
    <t>Development &amp; Distribution of IEC Materials</t>
  </si>
  <si>
    <t>Installation of Warning Signages on Hazard Prone Areas and Directional Materials</t>
  </si>
  <si>
    <t>Stockpile Basic Emergency Supplies</t>
  </si>
  <si>
    <t>Support to COVID-19, EREID Activities &amp; Other DRR Related Asctivities</t>
  </si>
  <si>
    <t>Procurement of Other DRR Related Activities</t>
  </si>
  <si>
    <t>C. DISASTER RESPONSE</t>
  </si>
  <si>
    <t>Clearing Operation of Priority Road Network Needed for Evacuation, Rescue &amp; Relief Operation</t>
  </si>
  <si>
    <t>D. DISASTER REHABILITATION &amp; RECOVERY</t>
  </si>
  <si>
    <t>Construction/Rehab. Of Damaged Infra Facilities and Evacuation Center</t>
  </si>
  <si>
    <t>E. Unprogrammed Appropriation</t>
  </si>
  <si>
    <t>Unappropriated</t>
  </si>
  <si>
    <t>30% of 5%- QUICK RESPONSE FUND</t>
  </si>
  <si>
    <t>Quick Response Fund</t>
  </si>
  <si>
    <t>Weather Monitoring System</t>
  </si>
  <si>
    <t>IT Equipment</t>
  </si>
  <si>
    <t>DRR Equipment and Paraphernalia</t>
  </si>
  <si>
    <t>Procurement of Rescue Vehicle with Accessories(Add'l)</t>
  </si>
  <si>
    <t>Procurement of VHF Radio with NTC License</t>
  </si>
  <si>
    <t>Procurement of Information Education Campaign thru Outdoor Led Wall</t>
  </si>
  <si>
    <t>Procurement of Additional Base Radio for the Barangays</t>
  </si>
  <si>
    <t>Rehabilitation and Improvement of CCTV</t>
  </si>
  <si>
    <t>Improvement of Solar Power at Evacuation Center</t>
  </si>
  <si>
    <t>Procurement of Additional CCTV</t>
  </si>
  <si>
    <t xml:space="preserve">    Total Utilization</t>
  </si>
  <si>
    <t xml:space="preserve">    Unutilized Balance</t>
  </si>
  <si>
    <t>We hereby certify that we have reviewed the contents and hereby attest to the veracity and correctness of tha data or information contained in this document.</t>
  </si>
  <si>
    <t>Local Accountant</t>
  </si>
  <si>
    <t>ROMMEL F. GRUBA(SGD)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</si>
</sst>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Fill="1" applyAlignment="1" applyProtection="1">
      <alignment vertical="center" wrapText="1"/>
      <protection locked="0"/>
    </xf>
    <xf numFmtId="43" fontId="0" fillId="0" borderId="0" xfId="1" applyFont="1" applyFill="1" applyAlignment="1" applyProtection="1">
      <alignment vertical="center"/>
      <protection locked="0"/>
    </xf>
    <xf numFmtId="43" fontId="0" fillId="0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43" fontId="3" fillId="0" borderId="0" xfId="1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3" fontId="4" fillId="0" borderId="0" xfId="1" applyFont="1" applyFill="1" applyAlignment="1" applyProtection="1">
      <alignment vertical="center"/>
      <protection locked="0"/>
    </xf>
    <xf numFmtId="43" fontId="5" fillId="0" borderId="0" xfId="1" applyFont="1" applyFill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43" fontId="4" fillId="0" borderId="0" xfId="1" applyFont="1" applyFill="1" applyBorder="1" applyAlignment="1" applyProtection="1">
      <alignment horizontal="center" vertical="center"/>
      <protection locked="0"/>
    </xf>
    <xf numFmtId="43" fontId="4" fillId="0" borderId="0" xfId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/>
      <protection locked="0"/>
    </xf>
    <xf numFmtId="43" fontId="5" fillId="0" borderId="0" xfId="1" applyFont="1" applyFill="1" applyBorder="1" applyAlignment="1" applyProtection="1">
      <alignment horizontal="center" vertical="center"/>
      <protection locked="0"/>
    </xf>
    <xf numFmtId="43" fontId="0" fillId="0" borderId="0" xfId="1" applyFont="1" applyFill="1" applyAlignment="1" applyProtection="1">
      <alignment horizontal="center" vertical="center"/>
      <protection locked="0"/>
    </xf>
    <xf numFmtId="43" fontId="0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6" fillId="0" borderId="0" xfId="1" applyFont="1" applyFill="1" applyBorder="1" applyAlignment="1">
      <alignment horizontal="left" vertical="center" wrapText="1"/>
    </xf>
    <xf numFmtId="43" fontId="5" fillId="0" borderId="0" xfId="1" applyFont="1" applyFill="1" applyBorder="1" applyAlignment="1" applyProtection="1">
      <alignment vertical="center" wrapText="1"/>
      <protection locked="0"/>
    </xf>
    <xf numFmtId="43" fontId="4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 applyProtection="1">
      <alignment horizontal="center" vertical="center" wrapText="1"/>
      <protection locked="0"/>
    </xf>
    <xf numFmtId="43" fontId="5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43" fontId="0" fillId="0" borderId="0" xfId="1" applyFont="1" applyFill="1" applyBorder="1" applyAlignment="1" applyProtection="1">
      <alignment vertical="center"/>
      <protection locked="0"/>
    </xf>
    <xf numFmtId="43" fontId="7" fillId="0" borderId="0" xfId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3" fontId="5" fillId="0" borderId="9" xfId="1" applyFont="1" applyFill="1" applyBorder="1" applyAlignment="1">
      <alignment vertical="center"/>
    </xf>
    <xf numFmtId="43" fontId="5" fillId="0" borderId="10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1" xfId="0" applyFont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43" fontId="5" fillId="0" borderId="14" xfId="1" applyFont="1" applyFill="1" applyBorder="1" applyAlignment="1">
      <alignment vertical="center" wrapText="1"/>
    </xf>
    <xf numFmtId="43" fontId="5" fillId="0" borderId="15" xfId="1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43" fontId="4" fillId="0" borderId="8" xfId="1" applyFont="1" applyFill="1" applyBorder="1" applyAlignment="1">
      <alignment horizontal="left" vertical="center" wrapText="1"/>
    </xf>
    <xf numFmtId="43" fontId="4" fillId="0" borderId="12" xfId="1" applyFont="1" applyFill="1" applyBorder="1" applyAlignment="1">
      <alignment horizontal="left" vertical="center"/>
    </xf>
    <xf numFmtId="43" fontId="7" fillId="0" borderId="7" xfId="1" applyFont="1" applyFill="1" applyBorder="1" applyAlignment="1" applyProtection="1">
      <alignment horizontal="left" vertical="center"/>
      <protection locked="0"/>
    </xf>
    <xf numFmtId="43" fontId="7" fillId="0" borderId="8" xfId="1" applyFont="1" applyFill="1" applyBorder="1" applyAlignment="1">
      <alignment horizontal="left" vertical="center"/>
    </xf>
    <xf numFmtId="43" fontId="9" fillId="0" borderId="8" xfId="1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vertical="center" wrapText="1"/>
    </xf>
    <xf numFmtId="43" fontId="5" fillId="0" borderId="18" xfId="1" applyFont="1" applyFill="1" applyBorder="1" applyAlignment="1">
      <alignment vertical="center" wrapText="1"/>
    </xf>
    <xf numFmtId="43" fontId="5" fillId="0" borderId="19" xfId="1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43" fontId="4" fillId="0" borderId="20" xfId="1" applyFont="1" applyFill="1" applyBorder="1" applyAlignment="1">
      <alignment vertical="center"/>
    </xf>
    <xf numFmtId="43" fontId="4" fillId="0" borderId="21" xfId="1" applyFont="1" applyFill="1" applyBorder="1" applyAlignment="1">
      <alignment vertical="center"/>
    </xf>
    <xf numFmtId="43" fontId="7" fillId="0" borderId="7" xfId="1" applyFont="1" applyFill="1" applyBorder="1" applyAlignment="1" applyProtection="1">
      <alignment vertical="center"/>
      <protection locked="0"/>
    </xf>
    <xf numFmtId="43" fontId="7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43" fontId="5" fillId="0" borderId="20" xfId="1" applyFont="1" applyFill="1" applyBorder="1" applyAlignment="1">
      <alignment vertical="center"/>
    </xf>
    <xf numFmtId="43" fontId="5" fillId="0" borderId="21" xfId="1" applyFont="1" applyFill="1" applyBorder="1" applyAlignment="1">
      <alignment vertical="center"/>
    </xf>
    <xf numFmtId="43" fontId="4" fillId="2" borderId="21" xfId="1" applyFont="1" applyFill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43" fontId="0" fillId="0" borderId="8" xfId="0" applyNumberFormat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43" fontId="4" fillId="2" borderId="25" xfId="1" applyFont="1" applyFill="1" applyBorder="1" applyAlignment="1">
      <alignment vertical="center"/>
    </xf>
    <xf numFmtId="43" fontId="4" fillId="2" borderId="20" xfId="1" applyFont="1" applyFill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43" fontId="5" fillId="0" borderId="26" xfId="1" applyFont="1" applyFill="1" applyBorder="1" applyAlignment="1">
      <alignment vertical="center"/>
    </xf>
    <xf numFmtId="0" fontId="4" fillId="3" borderId="27" xfId="0" applyFont="1" applyFill="1" applyBorder="1" applyAlignment="1">
      <alignment vertical="center" wrapText="1"/>
    </xf>
    <xf numFmtId="43" fontId="4" fillId="3" borderId="25" xfId="1" applyFont="1" applyFill="1" applyBorder="1" applyAlignment="1">
      <alignment vertical="center"/>
    </xf>
    <xf numFmtId="43" fontId="4" fillId="3" borderId="20" xfId="1" applyFont="1" applyFill="1" applyBorder="1" applyAlignment="1">
      <alignment vertical="center"/>
    </xf>
    <xf numFmtId="43" fontId="5" fillId="3" borderId="21" xfId="1" applyFont="1" applyFill="1" applyBorder="1" applyAlignment="1">
      <alignment vertical="center"/>
    </xf>
    <xf numFmtId="0" fontId="4" fillId="2" borderId="28" xfId="0" applyFont="1" applyFill="1" applyBorder="1" applyAlignment="1">
      <alignment vertical="center" wrapText="1"/>
    </xf>
    <xf numFmtId="43" fontId="9" fillId="0" borderId="8" xfId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43" fontId="4" fillId="0" borderId="31" xfId="1" applyFont="1" applyFill="1" applyBorder="1" applyAlignment="1">
      <alignment vertical="center"/>
    </xf>
    <xf numFmtId="43" fontId="4" fillId="0" borderId="32" xfId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43" fontId="3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43" fontId="5" fillId="0" borderId="0" xfId="1" applyFont="1" applyFill="1" applyAlignment="1">
      <alignment horizontal="left" vertical="center" wrapText="1"/>
    </xf>
    <xf numFmtId="43" fontId="5" fillId="0" borderId="0" xfId="1" applyFont="1" applyFill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3" fontId="4" fillId="0" borderId="33" xfId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</cellXfs>
  <cellStyles count="5">
    <cellStyle name="Comma" xfId="1" builtinId="3"/>
    <cellStyle name="Comma 2" xfId="3" xr:uid="{8A6234EA-87F6-4A07-A42E-57415984C0B7}"/>
    <cellStyle name="Normal" xfId="0" builtinId="0"/>
    <cellStyle name="Normal 2" xfId="2" xr:uid="{50AA60F9-D9ED-441A-B186-2DD76E738266}"/>
    <cellStyle name="Percent 2" xfId="4" xr:uid="{CC3A47C1-83A8-42F4-A659-8BC55837D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B94B-10F2-4981-9C32-81EC1DD27F91}">
  <sheetPr>
    <pageSetUpPr fitToPage="1"/>
  </sheetPr>
  <dimension ref="A1:L70"/>
  <sheetViews>
    <sheetView tabSelected="1" view="pageBreakPreview" topLeftCell="A4" zoomScale="70" zoomScaleNormal="85" zoomScaleSheetLayoutView="70" workbookViewId="0">
      <pane ySplit="12" topLeftCell="A61" activePane="bottomLeft" state="frozen"/>
      <selection activeCell="C50" sqref="C50:C51"/>
      <selection pane="bottomLeft" activeCell="M67" sqref="M67"/>
    </sheetView>
  </sheetViews>
  <sheetFormatPr defaultColWidth="9.109375" defaultRowHeight="14.4" x14ac:dyDescent="0.3"/>
  <cols>
    <col min="1" max="1" width="44.21875" style="8" customWidth="1"/>
    <col min="2" max="2" width="18.21875" style="3" customWidth="1"/>
    <col min="3" max="4" width="15.109375" style="3" customWidth="1"/>
    <col min="5" max="5" width="15.44140625" style="3" customWidth="1"/>
    <col min="6" max="6" width="13.44140625" style="3" customWidth="1"/>
    <col min="7" max="7" width="12.21875" style="3" customWidth="1"/>
    <col min="8" max="8" width="18.109375" style="3" customWidth="1"/>
    <col min="9" max="9" width="13.88671875" style="3" bestFit="1" customWidth="1"/>
    <col min="10" max="10" width="17.44140625" style="4" customWidth="1"/>
    <col min="11" max="11" width="16.6640625" style="5" bestFit="1" customWidth="1"/>
    <col min="12" max="12" width="12.5546875" style="6" bestFit="1" customWidth="1"/>
    <col min="13" max="16384" width="9.109375" style="6"/>
  </cols>
  <sheetData>
    <row r="1" spans="1:12" x14ac:dyDescent="0.3">
      <c r="A1" s="1" t="s">
        <v>0</v>
      </c>
      <c r="B1" s="2"/>
      <c r="C1" s="2"/>
      <c r="D1" s="2"/>
      <c r="E1" s="2"/>
      <c r="F1" s="2"/>
    </row>
    <row r="2" spans="1:12" s="8" customFormat="1" x14ac:dyDescent="0.3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7"/>
    </row>
    <row r="3" spans="1:12" s="8" customFormat="1" x14ac:dyDescent="0.3">
      <c r="A3" s="9"/>
      <c r="B3" s="3"/>
      <c r="C3" s="3"/>
      <c r="D3" s="3"/>
      <c r="E3" s="3"/>
      <c r="F3" s="3"/>
      <c r="G3" s="3"/>
      <c r="H3" s="3"/>
      <c r="I3" s="3"/>
      <c r="J3" s="3"/>
      <c r="K3" s="7"/>
    </row>
    <row r="4" spans="1:12" ht="15.6" x14ac:dyDescent="0.3">
      <c r="A4" s="109" t="s">
        <v>2</v>
      </c>
      <c r="B4" s="109"/>
      <c r="C4" s="109"/>
      <c r="D4" s="109"/>
      <c r="E4" s="109"/>
      <c r="F4" s="109"/>
      <c r="G4" s="109"/>
      <c r="H4" s="109"/>
    </row>
    <row r="5" spans="1:12" ht="15.6" x14ac:dyDescent="0.3">
      <c r="A5" s="10"/>
      <c r="B5" s="11"/>
      <c r="C5" s="11"/>
      <c r="D5" s="11"/>
      <c r="E5" s="11"/>
      <c r="F5" s="11"/>
      <c r="G5" s="12"/>
      <c r="H5" s="12"/>
    </row>
    <row r="6" spans="1:12" s="22" customFormat="1" ht="31.2" x14ac:dyDescent="0.3">
      <c r="A6" s="13" t="s">
        <v>3</v>
      </c>
      <c r="B6" s="14" t="s">
        <v>4</v>
      </c>
      <c r="C6" s="15"/>
      <c r="D6" s="15"/>
      <c r="E6" s="16" t="s">
        <v>5</v>
      </c>
      <c r="F6" s="17">
        <v>2025</v>
      </c>
      <c r="G6" s="18"/>
      <c r="H6" s="18"/>
      <c r="I6" s="19"/>
      <c r="J6" s="20"/>
      <c r="K6" s="21"/>
    </row>
    <row r="7" spans="1:12" ht="15.6" x14ac:dyDescent="0.3">
      <c r="A7" s="13" t="s">
        <v>6</v>
      </c>
      <c r="B7" s="23" t="s">
        <v>7</v>
      </c>
      <c r="C7" s="24"/>
      <c r="D7" s="24"/>
      <c r="E7" s="25" t="s">
        <v>8</v>
      </c>
      <c r="F7" s="26" t="s">
        <v>9</v>
      </c>
      <c r="G7" s="27"/>
      <c r="H7" s="27"/>
    </row>
    <row r="8" spans="1:12" x14ac:dyDescent="0.3">
      <c r="A8" s="28" t="s">
        <v>10</v>
      </c>
      <c r="B8" s="29" t="s">
        <v>11</v>
      </c>
      <c r="C8" s="30"/>
      <c r="D8" s="30"/>
      <c r="E8" s="31"/>
      <c r="F8" s="30"/>
      <c r="G8" s="30"/>
      <c r="H8" s="30"/>
    </row>
    <row r="9" spans="1:12" ht="15" thickBot="1" x14ac:dyDescent="0.35">
      <c r="A9" s="32"/>
      <c r="B9" s="30"/>
      <c r="C9" s="30"/>
      <c r="D9" s="30"/>
      <c r="E9" s="30"/>
      <c r="F9" s="30"/>
      <c r="G9" s="30"/>
      <c r="H9" s="30"/>
    </row>
    <row r="10" spans="1:12" ht="14.55" customHeight="1" x14ac:dyDescent="0.3">
      <c r="A10" s="110" t="s">
        <v>12</v>
      </c>
      <c r="B10" s="112" t="s">
        <v>13</v>
      </c>
      <c r="C10" s="112"/>
      <c r="D10" s="113" t="s">
        <v>14</v>
      </c>
      <c r="E10" s="113" t="s">
        <v>15</v>
      </c>
      <c r="F10" s="113" t="s">
        <v>16</v>
      </c>
      <c r="G10" s="113" t="s">
        <v>17</v>
      </c>
      <c r="H10" s="115" t="s">
        <v>18</v>
      </c>
    </row>
    <row r="11" spans="1:12" ht="14.55" customHeight="1" x14ac:dyDescent="0.3">
      <c r="A11" s="111"/>
      <c r="B11" s="114" t="s">
        <v>19</v>
      </c>
      <c r="C11" s="114" t="s">
        <v>20</v>
      </c>
      <c r="D11" s="114"/>
      <c r="E11" s="114"/>
      <c r="F11" s="114"/>
      <c r="G11" s="114"/>
      <c r="H11" s="116"/>
    </row>
    <row r="12" spans="1:12" x14ac:dyDescent="0.3">
      <c r="A12" s="111"/>
      <c r="B12" s="117"/>
      <c r="C12" s="117"/>
      <c r="D12" s="114"/>
      <c r="E12" s="114"/>
      <c r="F12" s="114"/>
      <c r="G12" s="114"/>
      <c r="H12" s="116"/>
    </row>
    <row r="13" spans="1:12" x14ac:dyDescent="0.3">
      <c r="A13" s="111"/>
      <c r="B13" s="117"/>
      <c r="C13" s="117"/>
      <c r="D13" s="114"/>
      <c r="E13" s="114"/>
      <c r="F13" s="114"/>
      <c r="G13" s="114"/>
      <c r="H13" s="116"/>
      <c r="I13" s="33" t="s">
        <v>21</v>
      </c>
      <c r="J13" s="34"/>
      <c r="K13" s="35" t="s">
        <v>22</v>
      </c>
      <c r="L13" s="36" t="s">
        <v>23</v>
      </c>
    </row>
    <row r="14" spans="1:12" ht="15.6" x14ac:dyDescent="0.3">
      <c r="A14" s="37" t="s">
        <v>24</v>
      </c>
      <c r="B14" s="38"/>
      <c r="C14" s="38"/>
      <c r="D14" s="38"/>
      <c r="E14" s="38"/>
      <c r="F14" s="38"/>
      <c r="G14" s="38"/>
      <c r="H14" s="39"/>
      <c r="I14" s="33"/>
      <c r="J14" s="34"/>
      <c r="K14" s="35"/>
      <c r="L14" s="40"/>
    </row>
    <row r="15" spans="1:12" ht="15.6" x14ac:dyDescent="0.3">
      <c r="A15" s="41" t="s">
        <v>25</v>
      </c>
      <c r="B15" s="42">
        <f>1921347.3</f>
        <v>1921347.3</v>
      </c>
      <c r="C15" s="42">
        <f>4483143.7</f>
        <v>4483143.7</v>
      </c>
      <c r="D15" s="42">
        <f>336884.01</f>
        <v>336884.01</v>
      </c>
      <c r="E15" s="42"/>
      <c r="F15" s="42"/>
      <c r="G15" s="42"/>
      <c r="H15" s="43">
        <f>SUM(B15:G15)</f>
        <v>6741375.0099999998</v>
      </c>
      <c r="I15" s="33"/>
      <c r="J15" s="34"/>
      <c r="K15" s="35"/>
      <c r="L15" s="40"/>
    </row>
    <row r="16" spans="1:12" ht="15.6" x14ac:dyDescent="0.3">
      <c r="A16" s="41" t="s">
        <v>26</v>
      </c>
      <c r="B16" s="42"/>
      <c r="C16" s="42"/>
      <c r="D16" s="42"/>
      <c r="E16" s="42"/>
      <c r="F16" s="42"/>
      <c r="G16" s="42"/>
      <c r="H16" s="43">
        <f t="shared" ref="H16:H19" si="0">SUM(B16:G16)</f>
        <v>0</v>
      </c>
      <c r="I16" s="33"/>
      <c r="J16" s="34"/>
      <c r="K16" s="35"/>
      <c r="L16" s="40"/>
    </row>
    <row r="17" spans="1:12" ht="31.2" x14ac:dyDescent="0.3">
      <c r="A17" s="44" t="s">
        <v>27</v>
      </c>
      <c r="B17" s="45"/>
      <c r="C17" s="45"/>
      <c r="D17" s="45"/>
      <c r="E17" s="45"/>
      <c r="F17" s="45"/>
      <c r="G17" s="45"/>
      <c r="H17" s="46">
        <f t="shared" si="0"/>
        <v>0</v>
      </c>
      <c r="I17" s="33"/>
      <c r="J17" s="34"/>
      <c r="K17" s="35"/>
      <c r="L17" s="40"/>
    </row>
    <row r="18" spans="1:12" s="28" customFormat="1" ht="15.6" x14ac:dyDescent="0.3">
      <c r="A18" s="47">
        <v>2021</v>
      </c>
      <c r="B18" s="48"/>
      <c r="C18" s="48"/>
      <c r="D18" s="48">
        <v>18994.03</v>
      </c>
      <c r="E18" s="48"/>
      <c r="F18" s="48"/>
      <c r="G18" s="48"/>
      <c r="H18" s="49">
        <f t="shared" si="0"/>
        <v>18994.03</v>
      </c>
      <c r="I18" s="50"/>
      <c r="J18" s="51"/>
      <c r="K18" s="52"/>
      <c r="L18" s="53"/>
    </row>
    <row r="19" spans="1:12" s="28" customFormat="1" ht="15.6" x14ac:dyDescent="0.3">
      <c r="A19" s="47">
        <v>2022</v>
      </c>
      <c r="B19" s="48"/>
      <c r="C19" s="48"/>
      <c r="D19" s="48">
        <v>4732</v>
      </c>
      <c r="E19" s="48"/>
      <c r="F19" s="48"/>
      <c r="G19" s="48"/>
      <c r="H19" s="49">
        <f t="shared" si="0"/>
        <v>4732</v>
      </c>
      <c r="I19" s="50"/>
      <c r="J19" s="51"/>
      <c r="K19" s="52"/>
      <c r="L19" s="53"/>
    </row>
    <row r="20" spans="1:12" ht="15.6" x14ac:dyDescent="0.3">
      <c r="A20" s="54" t="s">
        <v>28</v>
      </c>
      <c r="B20" s="55" t="s">
        <v>29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6"/>
      <c r="I20" s="33"/>
      <c r="J20" s="34"/>
      <c r="K20" s="35"/>
      <c r="L20" s="40"/>
    </row>
    <row r="21" spans="1:12" s="64" customFormat="1" ht="15.6" x14ac:dyDescent="0.3">
      <c r="A21" s="57" t="s">
        <v>30</v>
      </c>
      <c r="B21" s="58">
        <f>SUM(B15:B20)</f>
        <v>1921347.3</v>
      </c>
      <c r="C21" s="58">
        <f t="shared" ref="C21:G21" si="1">SUM(C15:C20)</f>
        <v>4483143.7</v>
      </c>
      <c r="D21" s="58">
        <f t="shared" si="1"/>
        <v>360610.04000000004</v>
      </c>
      <c r="E21" s="58">
        <f t="shared" si="1"/>
        <v>0</v>
      </c>
      <c r="F21" s="58">
        <f t="shared" si="1"/>
        <v>0</v>
      </c>
      <c r="G21" s="58">
        <f t="shared" si="1"/>
        <v>0</v>
      </c>
      <c r="H21" s="59">
        <f>SUM(H15:H20)</f>
        <v>6765101.04</v>
      </c>
      <c r="I21" s="60"/>
      <c r="J21" s="61"/>
      <c r="K21" s="62"/>
      <c r="L21" s="63"/>
    </row>
    <row r="22" spans="1:12" ht="15.6" x14ac:dyDescent="0.3">
      <c r="A22" s="37" t="s">
        <v>31</v>
      </c>
      <c r="B22" s="65"/>
      <c r="C22" s="65"/>
      <c r="D22" s="65"/>
      <c r="E22" s="65"/>
      <c r="F22" s="65"/>
      <c r="G22" s="65"/>
      <c r="H22" s="66"/>
      <c r="I22" s="33"/>
      <c r="J22" s="34"/>
      <c r="K22" s="35"/>
      <c r="L22" s="40"/>
    </row>
    <row r="23" spans="1:12" s="64" customFormat="1" ht="15.6" x14ac:dyDescent="0.3">
      <c r="A23" s="100" t="s">
        <v>32</v>
      </c>
      <c r="B23" s="101"/>
      <c r="C23" s="101"/>
      <c r="D23" s="101"/>
      <c r="E23" s="101"/>
      <c r="F23" s="101"/>
      <c r="G23" s="102"/>
      <c r="H23" s="67"/>
      <c r="I23" s="60"/>
      <c r="J23" s="61"/>
      <c r="K23" s="62"/>
      <c r="L23" s="63"/>
    </row>
    <row r="24" spans="1:12" ht="30" x14ac:dyDescent="0.3">
      <c r="A24" s="68" t="s">
        <v>33</v>
      </c>
      <c r="B24" s="65"/>
      <c r="C24" s="65">
        <f>26032.5+40050+33180</f>
        <v>99262.5</v>
      </c>
      <c r="D24" s="65"/>
      <c r="E24" s="65"/>
      <c r="F24" s="65"/>
      <c r="G24" s="65"/>
      <c r="H24" s="66">
        <f>SUM(B24:G24)</f>
        <v>99262.5</v>
      </c>
      <c r="I24" s="33">
        <v>99262.5</v>
      </c>
      <c r="J24" s="34">
        <f>+I24-C24</f>
        <v>0</v>
      </c>
      <c r="K24" s="35">
        <v>100000</v>
      </c>
      <c r="L24" s="69">
        <f>K24-H24</f>
        <v>737.5</v>
      </c>
    </row>
    <row r="25" spans="1:12" ht="30" x14ac:dyDescent="0.3">
      <c r="A25" s="68" t="s">
        <v>34</v>
      </c>
      <c r="B25" s="65"/>
      <c r="C25" s="65"/>
      <c r="D25" s="65"/>
      <c r="E25" s="65"/>
      <c r="F25" s="65"/>
      <c r="G25" s="65"/>
      <c r="H25" s="66">
        <f t="shared" ref="H25:H62" si="2">SUM(B25:G25)</f>
        <v>0</v>
      </c>
      <c r="I25" s="33"/>
      <c r="J25" s="34">
        <f t="shared" ref="J25:J62" si="3">+I25-C25</f>
        <v>0</v>
      </c>
      <c r="K25" s="35">
        <v>200000</v>
      </c>
      <c r="L25" s="69">
        <f t="shared" ref="L25:L61" si="4">K25-H25</f>
        <v>200000</v>
      </c>
    </row>
    <row r="26" spans="1:12" ht="30" x14ac:dyDescent="0.3">
      <c r="A26" s="68" t="s">
        <v>35</v>
      </c>
      <c r="B26" s="65"/>
      <c r="C26" s="65">
        <f>1500+3000+1500+1500+1500+1500+1500</f>
        <v>12000</v>
      </c>
      <c r="D26" s="65"/>
      <c r="E26" s="65"/>
      <c r="F26" s="65"/>
      <c r="G26" s="65"/>
      <c r="H26" s="66">
        <f t="shared" si="2"/>
        <v>12000</v>
      </c>
      <c r="I26" s="33">
        <v>12000</v>
      </c>
      <c r="J26" s="34">
        <f t="shared" si="3"/>
        <v>0</v>
      </c>
      <c r="K26" s="35">
        <v>50000</v>
      </c>
      <c r="L26" s="69">
        <f t="shared" si="4"/>
        <v>38000</v>
      </c>
    </row>
    <row r="27" spans="1:12" s="64" customFormat="1" ht="15.6" x14ac:dyDescent="0.3">
      <c r="A27" s="103" t="s">
        <v>36</v>
      </c>
      <c r="B27" s="104"/>
      <c r="C27" s="104"/>
      <c r="D27" s="104"/>
      <c r="E27" s="104"/>
      <c r="F27" s="104"/>
      <c r="G27" s="105"/>
      <c r="H27" s="70">
        <f t="shared" si="2"/>
        <v>0</v>
      </c>
      <c r="I27" s="60"/>
      <c r="J27" s="34">
        <f t="shared" si="3"/>
        <v>0</v>
      </c>
      <c r="K27" s="62"/>
      <c r="L27" s="69">
        <f t="shared" si="4"/>
        <v>0</v>
      </c>
    </row>
    <row r="28" spans="1:12" ht="31.2" x14ac:dyDescent="0.3">
      <c r="A28" s="71" t="s">
        <v>37</v>
      </c>
      <c r="B28" s="65"/>
      <c r="C28" s="65">
        <v>48200</v>
      </c>
      <c r="D28" s="65"/>
      <c r="E28" s="65"/>
      <c r="F28" s="65"/>
      <c r="G28" s="65"/>
      <c r="H28" s="66">
        <f t="shared" si="2"/>
        <v>48200</v>
      </c>
      <c r="I28" s="33">
        <v>48200</v>
      </c>
      <c r="J28" s="34">
        <f t="shared" si="3"/>
        <v>0</v>
      </c>
      <c r="K28" s="35">
        <v>100000</v>
      </c>
      <c r="L28" s="69">
        <f t="shared" si="4"/>
        <v>51800</v>
      </c>
    </row>
    <row r="29" spans="1:12" ht="31.2" x14ac:dyDescent="0.3">
      <c r="A29" s="71" t="s">
        <v>38</v>
      </c>
      <c r="B29" s="65"/>
      <c r="C29" s="65">
        <v>19040</v>
      </c>
      <c r="D29" s="65"/>
      <c r="E29" s="65"/>
      <c r="F29" s="65"/>
      <c r="G29" s="65"/>
      <c r="H29" s="66">
        <f t="shared" si="2"/>
        <v>19040</v>
      </c>
      <c r="I29" s="33">
        <v>19040</v>
      </c>
      <c r="J29" s="34">
        <f t="shared" si="3"/>
        <v>0</v>
      </c>
      <c r="K29" s="35">
        <v>50000</v>
      </c>
      <c r="L29" s="69">
        <f t="shared" si="4"/>
        <v>30960</v>
      </c>
    </row>
    <row r="30" spans="1:12" ht="31.2" x14ac:dyDescent="0.3">
      <c r="A30" s="71" t="s">
        <v>39</v>
      </c>
      <c r="B30" s="65"/>
      <c r="C30" s="65">
        <f>11271+8100+35640+36875</f>
        <v>91886</v>
      </c>
      <c r="D30" s="65"/>
      <c r="E30" s="65"/>
      <c r="F30" s="65"/>
      <c r="G30" s="65"/>
      <c r="H30" s="66">
        <f t="shared" si="2"/>
        <v>91886</v>
      </c>
      <c r="I30" s="33">
        <v>91886</v>
      </c>
      <c r="J30" s="34">
        <f t="shared" si="3"/>
        <v>0</v>
      </c>
      <c r="K30" s="35">
        <v>300000</v>
      </c>
      <c r="L30" s="69">
        <f t="shared" si="4"/>
        <v>208114</v>
      </c>
    </row>
    <row r="31" spans="1:12" ht="15.6" x14ac:dyDescent="0.3">
      <c r="A31" s="71" t="s">
        <v>40</v>
      </c>
      <c r="B31" s="65"/>
      <c r="C31" s="65"/>
      <c r="D31" s="65"/>
      <c r="E31" s="65"/>
      <c r="F31" s="65"/>
      <c r="G31" s="65"/>
      <c r="H31" s="66">
        <f t="shared" si="2"/>
        <v>0</v>
      </c>
      <c r="I31" s="33"/>
      <c r="J31" s="34">
        <f t="shared" si="3"/>
        <v>0</v>
      </c>
      <c r="K31" s="35">
        <v>200000</v>
      </c>
      <c r="L31" s="69">
        <f t="shared" si="4"/>
        <v>200000</v>
      </c>
    </row>
    <row r="32" spans="1:12" ht="31.2" x14ac:dyDescent="0.3">
      <c r="A32" s="71" t="s">
        <v>41</v>
      </c>
      <c r="B32" s="65"/>
      <c r="C32" s="65"/>
      <c r="D32" s="65"/>
      <c r="E32" s="65"/>
      <c r="F32" s="65"/>
      <c r="G32" s="65"/>
      <c r="H32" s="66">
        <f t="shared" si="2"/>
        <v>0</v>
      </c>
      <c r="I32" s="33"/>
      <c r="J32" s="34">
        <f t="shared" si="3"/>
        <v>0</v>
      </c>
      <c r="K32" s="35">
        <v>1600000</v>
      </c>
      <c r="L32" s="69">
        <f t="shared" si="4"/>
        <v>1600000</v>
      </c>
    </row>
    <row r="33" spans="1:12" ht="15.6" x14ac:dyDescent="0.3">
      <c r="A33" s="71" t="s">
        <v>42</v>
      </c>
      <c r="B33" s="65"/>
      <c r="C33" s="65">
        <v>46500</v>
      </c>
      <c r="D33" s="65"/>
      <c r="E33" s="65"/>
      <c r="F33" s="65"/>
      <c r="G33" s="65"/>
      <c r="H33" s="66">
        <f t="shared" si="2"/>
        <v>46500</v>
      </c>
      <c r="I33" s="33">
        <v>46500</v>
      </c>
      <c r="J33" s="34">
        <f t="shared" si="3"/>
        <v>0</v>
      </c>
      <c r="K33" s="35">
        <v>100000</v>
      </c>
      <c r="L33" s="69">
        <f t="shared" si="4"/>
        <v>53500</v>
      </c>
    </row>
    <row r="34" spans="1:12" ht="31.2" x14ac:dyDescent="0.3">
      <c r="A34" s="71" t="s">
        <v>43</v>
      </c>
      <c r="B34" s="65"/>
      <c r="C34" s="65"/>
      <c r="D34" s="65"/>
      <c r="E34" s="65"/>
      <c r="F34" s="65"/>
      <c r="G34" s="65"/>
      <c r="H34" s="66">
        <f t="shared" si="2"/>
        <v>0</v>
      </c>
      <c r="I34" s="33"/>
      <c r="J34" s="34">
        <f t="shared" si="3"/>
        <v>0</v>
      </c>
      <c r="K34" s="35">
        <v>350000</v>
      </c>
      <c r="L34" s="69">
        <f t="shared" si="4"/>
        <v>350000</v>
      </c>
    </row>
    <row r="35" spans="1:12" ht="31.2" x14ac:dyDescent="0.3">
      <c r="A35" s="71" t="s">
        <v>44</v>
      </c>
      <c r="B35" s="65"/>
      <c r="C35" s="65">
        <v>15800</v>
      </c>
      <c r="D35" s="65"/>
      <c r="E35" s="65"/>
      <c r="F35" s="65"/>
      <c r="G35" s="65"/>
      <c r="H35" s="66">
        <f t="shared" si="2"/>
        <v>15800</v>
      </c>
      <c r="I35" s="33">
        <v>15800</v>
      </c>
      <c r="J35" s="34">
        <f t="shared" si="3"/>
        <v>0</v>
      </c>
      <c r="K35" s="35">
        <v>20000</v>
      </c>
      <c r="L35" s="69">
        <f t="shared" si="4"/>
        <v>4200</v>
      </c>
    </row>
    <row r="36" spans="1:12" ht="31.2" x14ac:dyDescent="0.3">
      <c r="A36" s="71" t="s">
        <v>45</v>
      </c>
      <c r="B36" s="65"/>
      <c r="C36" s="65">
        <v>25250</v>
      </c>
      <c r="D36" s="65"/>
      <c r="E36" s="65"/>
      <c r="F36" s="65"/>
      <c r="G36" s="65"/>
      <c r="H36" s="66">
        <f t="shared" si="2"/>
        <v>25250</v>
      </c>
      <c r="I36" s="33">
        <v>25250</v>
      </c>
      <c r="J36" s="34">
        <f t="shared" si="3"/>
        <v>0</v>
      </c>
      <c r="K36" s="35">
        <v>50000</v>
      </c>
      <c r="L36" s="69">
        <f t="shared" si="4"/>
        <v>24750</v>
      </c>
    </row>
    <row r="37" spans="1:12" ht="15.6" x14ac:dyDescent="0.3">
      <c r="A37" s="71" t="s">
        <v>46</v>
      </c>
      <c r="B37" s="65"/>
      <c r="C37" s="65">
        <f>156080+151360.75</f>
        <v>307440.75</v>
      </c>
      <c r="D37" s="65"/>
      <c r="E37" s="65"/>
      <c r="F37" s="65"/>
      <c r="G37" s="65"/>
      <c r="H37" s="66">
        <f t="shared" si="2"/>
        <v>307440.75</v>
      </c>
      <c r="I37" s="33">
        <v>307440.75</v>
      </c>
      <c r="J37" s="34">
        <f t="shared" si="3"/>
        <v>0</v>
      </c>
      <c r="K37" s="35">
        <v>500000</v>
      </c>
      <c r="L37" s="69">
        <f t="shared" si="4"/>
        <v>192559.25</v>
      </c>
    </row>
    <row r="38" spans="1:12" ht="15.6" x14ac:dyDescent="0.3">
      <c r="A38" s="71" t="s">
        <v>47</v>
      </c>
      <c r="B38" s="65"/>
      <c r="C38" s="65"/>
      <c r="D38" s="65"/>
      <c r="E38" s="65"/>
      <c r="F38" s="65"/>
      <c r="G38" s="65"/>
      <c r="H38" s="66">
        <f t="shared" si="2"/>
        <v>0</v>
      </c>
      <c r="I38" s="33"/>
      <c r="J38" s="34">
        <f t="shared" si="3"/>
        <v>0</v>
      </c>
      <c r="K38" s="35">
        <v>100000</v>
      </c>
      <c r="L38" s="69">
        <f t="shared" si="4"/>
        <v>100000</v>
      </c>
    </row>
    <row r="39" spans="1:12" ht="15.6" x14ac:dyDescent="0.3">
      <c r="A39" s="71" t="s">
        <v>48</v>
      </c>
      <c r="B39" s="65"/>
      <c r="C39" s="65">
        <v>20968</v>
      </c>
      <c r="D39" s="65"/>
      <c r="E39" s="65"/>
      <c r="F39" s="65"/>
      <c r="G39" s="65"/>
      <c r="H39" s="66">
        <f t="shared" si="2"/>
        <v>20968</v>
      </c>
      <c r="I39" s="33">
        <v>20968</v>
      </c>
      <c r="J39" s="34">
        <f t="shared" si="3"/>
        <v>0</v>
      </c>
      <c r="K39" s="35">
        <v>100000</v>
      </c>
      <c r="L39" s="69">
        <f t="shared" si="4"/>
        <v>79032</v>
      </c>
    </row>
    <row r="40" spans="1:12" ht="31.2" x14ac:dyDescent="0.3">
      <c r="A40" s="71" t="s">
        <v>49</v>
      </c>
      <c r="B40" s="65"/>
      <c r="C40" s="65"/>
      <c r="D40" s="65"/>
      <c r="E40" s="65"/>
      <c r="F40" s="65"/>
      <c r="G40" s="65"/>
      <c r="H40" s="66">
        <f t="shared" si="2"/>
        <v>0</v>
      </c>
      <c r="I40" s="33"/>
      <c r="J40" s="34">
        <f t="shared" si="3"/>
        <v>0</v>
      </c>
      <c r="K40" s="35">
        <v>100000</v>
      </c>
      <c r="L40" s="69">
        <f t="shared" si="4"/>
        <v>100000</v>
      </c>
    </row>
    <row r="41" spans="1:12" ht="15.6" x14ac:dyDescent="0.3">
      <c r="A41" s="71" t="s">
        <v>50</v>
      </c>
      <c r="B41" s="65"/>
      <c r="C41" s="65"/>
      <c r="D41" s="65"/>
      <c r="E41" s="65"/>
      <c r="F41" s="65"/>
      <c r="G41" s="65"/>
      <c r="H41" s="66">
        <f t="shared" si="2"/>
        <v>0</v>
      </c>
      <c r="I41" s="33"/>
      <c r="J41" s="34">
        <f t="shared" si="3"/>
        <v>0</v>
      </c>
      <c r="K41" s="35">
        <v>300000</v>
      </c>
      <c r="L41" s="69">
        <f t="shared" si="4"/>
        <v>300000</v>
      </c>
    </row>
    <row r="42" spans="1:12" ht="31.2" x14ac:dyDescent="0.3">
      <c r="A42" s="71" t="s">
        <v>51</v>
      </c>
      <c r="B42" s="65"/>
      <c r="C42" s="65"/>
      <c r="D42" s="65"/>
      <c r="E42" s="65"/>
      <c r="F42" s="65"/>
      <c r="G42" s="65"/>
      <c r="H42" s="66">
        <f t="shared" si="2"/>
        <v>0</v>
      </c>
      <c r="I42" s="33"/>
      <c r="J42" s="34">
        <f t="shared" si="3"/>
        <v>0</v>
      </c>
      <c r="K42" s="35">
        <v>50000</v>
      </c>
      <c r="L42" s="69">
        <f t="shared" si="4"/>
        <v>50000</v>
      </c>
    </row>
    <row r="43" spans="1:12" ht="15.6" x14ac:dyDescent="0.3">
      <c r="A43" s="71" t="s">
        <v>52</v>
      </c>
      <c r="B43" s="65"/>
      <c r="C43" s="65">
        <f>4800+650+960+900+850</f>
        <v>8160</v>
      </c>
      <c r="D43" s="65"/>
      <c r="E43" s="65"/>
      <c r="F43" s="65"/>
      <c r="G43" s="65"/>
      <c r="H43" s="66">
        <f t="shared" si="2"/>
        <v>8160</v>
      </c>
      <c r="I43" s="33">
        <v>8160</v>
      </c>
      <c r="J43" s="34">
        <f t="shared" si="3"/>
        <v>0</v>
      </c>
      <c r="K43" s="35">
        <v>63143.7</v>
      </c>
      <c r="L43" s="69">
        <f t="shared" si="4"/>
        <v>54983.7</v>
      </c>
    </row>
    <row r="44" spans="1:12" s="64" customFormat="1" ht="15.6" x14ac:dyDescent="0.3">
      <c r="A44" s="72" t="s">
        <v>53</v>
      </c>
      <c r="B44" s="73"/>
      <c r="C44" s="74"/>
      <c r="D44" s="74"/>
      <c r="E44" s="74"/>
      <c r="F44" s="74"/>
      <c r="G44" s="74"/>
      <c r="H44" s="70">
        <f t="shared" si="2"/>
        <v>0</v>
      </c>
      <c r="I44" s="60"/>
      <c r="J44" s="34">
        <f t="shared" si="3"/>
        <v>0</v>
      </c>
      <c r="K44" s="62"/>
      <c r="L44" s="69">
        <f t="shared" si="4"/>
        <v>0</v>
      </c>
    </row>
    <row r="45" spans="1:12" ht="45" x14ac:dyDescent="0.3">
      <c r="A45" s="75" t="s">
        <v>54</v>
      </c>
      <c r="B45" s="76"/>
      <c r="C45" s="77">
        <v>24642.84</v>
      </c>
      <c r="D45" s="65"/>
      <c r="E45" s="65"/>
      <c r="F45" s="65"/>
      <c r="G45" s="65"/>
      <c r="H45" s="66">
        <f t="shared" si="2"/>
        <v>24642.84</v>
      </c>
      <c r="I45" s="33">
        <v>24642.84</v>
      </c>
      <c r="J45" s="34">
        <f t="shared" si="3"/>
        <v>0</v>
      </c>
      <c r="K45" s="35">
        <v>50000</v>
      </c>
      <c r="L45" s="69">
        <f t="shared" si="4"/>
        <v>25357.16</v>
      </c>
    </row>
    <row r="46" spans="1:12" s="64" customFormat="1" ht="15.6" x14ac:dyDescent="0.3">
      <c r="A46" s="78" t="s">
        <v>55</v>
      </c>
      <c r="B46" s="79"/>
      <c r="C46" s="80"/>
      <c r="D46" s="80"/>
      <c r="E46" s="80"/>
      <c r="F46" s="80"/>
      <c r="G46" s="80"/>
      <c r="H46" s="81">
        <f t="shared" si="2"/>
        <v>0</v>
      </c>
      <c r="I46" s="60"/>
      <c r="J46" s="34">
        <f t="shared" si="3"/>
        <v>0</v>
      </c>
      <c r="K46" s="62"/>
      <c r="L46" s="69">
        <f t="shared" si="4"/>
        <v>0</v>
      </c>
    </row>
    <row r="47" spans="1:12" ht="42" customHeight="1" x14ac:dyDescent="0.3">
      <c r="A47" s="68" t="s">
        <v>56</v>
      </c>
      <c r="B47" s="76"/>
      <c r="C47" s="77">
        <f>25755+15370</f>
        <v>41125</v>
      </c>
      <c r="D47" s="65"/>
      <c r="E47" s="65"/>
      <c r="F47" s="65"/>
      <c r="G47" s="65"/>
      <c r="H47" s="66">
        <f t="shared" si="2"/>
        <v>41125</v>
      </c>
      <c r="I47" s="33">
        <v>41125</v>
      </c>
      <c r="J47" s="34">
        <f t="shared" si="3"/>
        <v>0</v>
      </c>
      <c r="K47" s="35">
        <v>100000</v>
      </c>
      <c r="L47" s="69">
        <f t="shared" si="4"/>
        <v>58875</v>
      </c>
    </row>
    <row r="48" spans="1:12" s="64" customFormat="1" ht="15.6" x14ac:dyDescent="0.3">
      <c r="A48" s="82" t="s">
        <v>57</v>
      </c>
      <c r="B48" s="74"/>
      <c r="C48" s="74"/>
      <c r="D48" s="74"/>
      <c r="E48" s="74"/>
      <c r="F48" s="74"/>
      <c r="G48" s="74"/>
      <c r="H48" s="70"/>
      <c r="I48" s="60"/>
      <c r="J48" s="34">
        <f t="shared" si="3"/>
        <v>0</v>
      </c>
      <c r="K48" s="62"/>
      <c r="L48" s="69">
        <f t="shared" si="4"/>
        <v>0</v>
      </c>
    </row>
    <row r="49" spans="1:12" s="64" customFormat="1" ht="15.6" x14ac:dyDescent="0.3">
      <c r="A49" s="71" t="s">
        <v>58</v>
      </c>
      <c r="B49" s="58"/>
      <c r="C49" s="58"/>
      <c r="D49" s="58"/>
      <c r="E49" s="58"/>
      <c r="F49" s="58"/>
      <c r="G49" s="58"/>
      <c r="H49" s="66"/>
      <c r="I49" s="60"/>
      <c r="J49" s="34">
        <f t="shared" si="3"/>
        <v>0</v>
      </c>
      <c r="K49" s="83"/>
      <c r="L49" s="69">
        <f t="shared" si="4"/>
        <v>0</v>
      </c>
    </row>
    <row r="50" spans="1:12" s="64" customFormat="1" ht="15.6" x14ac:dyDescent="0.3">
      <c r="A50" s="84" t="s">
        <v>59</v>
      </c>
      <c r="B50" s="74"/>
      <c r="C50" s="74"/>
      <c r="D50" s="74"/>
      <c r="E50" s="74"/>
      <c r="F50" s="74"/>
      <c r="G50" s="74"/>
      <c r="H50" s="70"/>
      <c r="I50" s="60"/>
      <c r="J50" s="34">
        <f t="shared" si="3"/>
        <v>0</v>
      </c>
      <c r="K50" s="62"/>
      <c r="L50" s="69">
        <f t="shared" si="4"/>
        <v>0</v>
      </c>
    </row>
    <row r="51" spans="1:12" s="64" customFormat="1" ht="15.6" x14ac:dyDescent="0.3">
      <c r="A51" s="71" t="s">
        <v>60</v>
      </c>
      <c r="B51" s="58"/>
      <c r="C51" s="58"/>
      <c r="D51" s="58"/>
      <c r="E51" s="58"/>
      <c r="F51" s="58"/>
      <c r="G51" s="58"/>
      <c r="H51" s="66">
        <f t="shared" si="2"/>
        <v>0</v>
      </c>
      <c r="I51" s="60"/>
      <c r="J51" s="34">
        <f t="shared" si="3"/>
        <v>0</v>
      </c>
      <c r="K51" s="62">
        <v>1921347.3</v>
      </c>
      <c r="L51" s="69">
        <f t="shared" si="4"/>
        <v>1921347.3</v>
      </c>
    </row>
    <row r="52" spans="1:12" s="64" customFormat="1" ht="15.6" x14ac:dyDescent="0.3">
      <c r="A52" s="84" t="s">
        <v>14</v>
      </c>
      <c r="B52" s="73"/>
      <c r="C52" s="74"/>
      <c r="D52" s="74"/>
      <c r="E52" s="74"/>
      <c r="F52" s="74"/>
      <c r="G52" s="74"/>
      <c r="H52" s="70"/>
      <c r="I52" s="60"/>
      <c r="J52" s="34">
        <f t="shared" si="3"/>
        <v>0</v>
      </c>
      <c r="K52" s="62"/>
      <c r="L52" s="69">
        <f t="shared" si="4"/>
        <v>0</v>
      </c>
    </row>
    <row r="53" spans="1:12" ht="15.6" x14ac:dyDescent="0.3">
      <c r="A53" s="85" t="s">
        <v>61</v>
      </c>
      <c r="B53" s="86"/>
      <c r="C53" s="77"/>
      <c r="D53" s="65"/>
      <c r="E53" s="65"/>
      <c r="F53" s="65"/>
      <c r="G53" s="65"/>
      <c r="H53" s="66">
        <f t="shared" si="2"/>
        <v>0</v>
      </c>
      <c r="I53" s="33"/>
      <c r="J53" s="34">
        <f t="shared" si="3"/>
        <v>0</v>
      </c>
      <c r="K53" s="35">
        <v>2500</v>
      </c>
      <c r="L53" s="69">
        <f t="shared" si="4"/>
        <v>2500</v>
      </c>
    </row>
    <row r="54" spans="1:12" ht="15.6" x14ac:dyDescent="0.3">
      <c r="A54" s="85" t="s">
        <v>62</v>
      </c>
      <c r="B54" s="86"/>
      <c r="C54" s="77"/>
      <c r="D54" s="65"/>
      <c r="E54" s="65"/>
      <c r="F54" s="65"/>
      <c r="G54" s="65"/>
      <c r="H54" s="66">
        <f t="shared" si="2"/>
        <v>0</v>
      </c>
      <c r="I54" s="33"/>
      <c r="J54" s="34">
        <f t="shared" si="3"/>
        <v>0</v>
      </c>
      <c r="K54" s="35">
        <v>1500</v>
      </c>
      <c r="L54" s="69">
        <f t="shared" si="4"/>
        <v>1500</v>
      </c>
    </row>
    <row r="55" spans="1:12" ht="15.6" x14ac:dyDescent="0.3">
      <c r="A55" s="85" t="s">
        <v>63</v>
      </c>
      <c r="B55" s="86"/>
      <c r="C55" s="77"/>
      <c r="D55" s="65"/>
      <c r="E55" s="65"/>
      <c r="F55" s="65"/>
      <c r="G55" s="65"/>
      <c r="H55" s="66">
        <f t="shared" si="2"/>
        <v>0</v>
      </c>
      <c r="I55" s="33"/>
      <c r="J55" s="34">
        <f t="shared" si="3"/>
        <v>0</v>
      </c>
      <c r="K55" s="35">
        <v>732</v>
      </c>
      <c r="L55" s="69">
        <f t="shared" si="4"/>
        <v>732</v>
      </c>
    </row>
    <row r="56" spans="1:12" ht="30" x14ac:dyDescent="0.3">
      <c r="A56" s="85" t="s">
        <v>64</v>
      </c>
      <c r="B56" s="86"/>
      <c r="C56" s="77"/>
      <c r="D56" s="65"/>
      <c r="E56" s="65"/>
      <c r="F56" s="65"/>
      <c r="G56" s="65"/>
      <c r="H56" s="66">
        <f t="shared" si="2"/>
        <v>0</v>
      </c>
      <c r="I56" s="33"/>
      <c r="J56" s="34">
        <f t="shared" si="3"/>
        <v>0</v>
      </c>
      <c r="K56" s="35">
        <v>5000</v>
      </c>
      <c r="L56" s="69">
        <f t="shared" si="4"/>
        <v>5000</v>
      </c>
    </row>
    <row r="57" spans="1:12" ht="30" x14ac:dyDescent="0.3">
      <c r="A57" s="85" t="s">
        <v>65</v>
      </c>
      <c r="B57" s="86"/>
      <c r="C57" s="77"/>
      <c r="D57" s="65"/>
      <c r="E57" s="65"/>
      <c r="F57" s="65"/>
      <c r="G57" s="65"/>
      <c r="H57" s="66">
        <f t="shared" si="2"/>
        <v>0</v>
      </c>
      <c r="I57" s="33"/>
      <c r="J57" s="34">
        <f t="shared" si="3"/>
        <v>0</v>
      </c>
      <c r="K57" s="35">
        <v>13994.03</v>
      </c>
      <c r="L57" s="69">
        <f t="shared" si="4"/>
        <v>13994.03</v>
      </c>
    </row>
    <row r="58" spans="1:12" ht="30" x14ac:dyDescent="0.3">
      <c r="A58" s="85" t="s">
        <v>66</v>
      </c>
      <c r="B58" s="86"/>
      <c r="C58" s="77"/>
      <c r="D58" s="65"/>
      <c r="E58" s="65"/>
      <c r="F58" s="65"/>
      <c r="G58" s="65"/>
      <c r="H58" s="66">
        <f t="shared" si="2"/>
        <v>0</v>
      </c>
      <c r="I58" s="33"/>
      <c r="J58" s="34">
        <f t="shared" si="3"/>
        <v>0</v>
      </c>
      <c r="K58" s="35">
        <v>200000</v>
      </c>
      <c r="L58" s="69">
        <f t="shared" si="4"/>
        <v>200000</v>
      </c>
    </row>
    <row r="59" spans="1:12" ht="30" x14ac:dyDescent="0.3">
      <c r="A59" s="85" t="s">
        <v>67</v>
      </c>
      <c r="B59" s="86"/>
      <c r="C59" s="77"/>
      <c r="D59" s="65"/>
      <c r="E59" s="65"/>
      <c r="F59" s="65"/>
      <c r="G59" s="65"/>
      <c r="H59" s="66">
        <f t="shared" si="2"/>
        <v>0</v>
      </c>
      <c r="I59" s="33"/>
      <c r="J59" s="34">
        <f t="shared" si="3"/>
        <v>0</v>
      </c>
      <c r="K59" s="35">
        <v>9850</v>
      </c>
      <c r="L59" s="69">
        <f t="shared" si="4"/>
        <v>9850</v>
      </c>
    </row>
    <row r="60" spans="1:12" ht="15.6" x14ac:dyDescent="0.3">
      <c r="A60" s="85" t="s">
        <v>68</v>
      </c>
      <c r="B60" s="86"/>
      <c r="C60" s="77"/>
      <c r="D60" s="65"/>
      <c r="E60" s="65"/>
      <c r="F60" s="65"/>
      <c r="G60" s="65"/>
      <c r="H60" s="66">
        <f t="shared" si="2"/>
        <v>0</v>
      </c>
      <c r="I60" s="33"/>
      <c r="J60" s="34">
        <f t="shared" si="3"/>
        <v>0</v>
      </c>
      <c r="K60" s="35">
        <v>27034.01</v>
      </c>
      <c r="L60" s="69">
        <f t="shared" si="4"/>
        <v>27034.01</v>
      </c>
    </row>
    <row r="61" spans="1:12" ht="30" x14ac:dyDescent="0.3">
      <c r="A61" s="85" t="s">
        <v>69</v>
      </c>
      <c r="B61" s="86"/>
      <c r="C61" s="77"/>
      <c r="D61" s="65"/>
      <c r="E61" s="65"/>
      <c r="F61" s="65"/>
      <c r="G61" s="65"/>
      <c r="H61" s="66">
        <f t="shared" si="2"/>
        <v>0</v>
      </c>
      <c r="I61" s="33"/>
      <c r="J61" s="34">
        <f t="shared" si="3"/>
        <v>0</v>
      </c>
      <c r="K61" s="35">
        <v>100000</v>
      </c>
      <c r="L61" s="69">
        <f t="shared" si="4"/>
        <v>100000</v>
      </c>
    </row>
    <row r="62" spans="1:12" ht="15.6" hidden="1" x14ac:dyDescent="0.3">
      <c r="A62" s="87" t="s">
        <v>70</v>
      </c>
      <c r="B62" s="42"/>
      <c r="C62" s="77"/>
      <c r="D62" s="65"/>
      <c r="E62" s="65"/>
      <c r="F62" s="65"/>
      <c r="G62" s="65"/>
      <c r="H62" s="66">
        <f t="shared" si="2"/>
        <v>0</v>
      </c>
      <c r="I62" s="33"/>
      <c r="J62" s="34">
        <f t="shared" si="3"/>
        <v>0</v>
      </c>
      <c r="K62" s="35"/>
      <c r="L62" s="40"/>
    </row>
    <row r="63" spans="1:12" s="64" customFormat="1" ht="15.6" x14ac:dyDescent="0.3">
      <c r="A63" s="57" t="s">
        <v>71</v>
      </c>
      <c r="B63" s="58">
        <f t="shared" ref="B63:H63" si="5">SUM(B24:B62)</f>
        <v>0</v>
      </c>
      <c r="C63" s="58">
        <f>SUM(C24:C62)</f>
        <v>760275.09</v>
      </c>
      <c r="D63" s="58">
        <f t="shared" si="5"/>
        <v>0</v>
      </c>
      <c r="E63" s="58">
        <f t="shared" si="5"/>
        <v>0</v>
      </c>
      <c r="F63" s="58">
        <f t="shared" si="5"/>
        <v>0</v>
      </c>
      <c r="G63" s="58">
        <f t="shared" si="5"/>
        <v>0</v>
      </c>
      <c r="H63" s="59">
        <f t="shared" si="5"/>
        <v>760275.09</v>
      </c>
      <c r="I63" s="60">
        <f>SUM(I15:I62)</f>
        <v>760275.09</v>
      </c>
      <c r="J63" s="34">
        <f>+I63-C63</f>
        <v>0</v>
      </c>
      <c r="K63" s="62"/>
      <c r="L63" s="63"/>
    </row>
    <row r="64" spans="1:12" s="64" customFormat="1" ht="16.2" thickBot="1" x14ac:dyDescent="0.35">
      <c r="A64" s="88" t="s">
        <v>72</v>
      </c>
      <c r="B64" s="89">
        <f t="shared" ref="B64:H64" si="6">B21-B63</f>
        <v>1921347.3</v>
      </c>
      <c r="C64" s="89">
        <f t="shared" si="6"/>
        <v>3722868.6100000003</v>
      </c>
      <c r="D64" s="89">
        <f t="shared" si="6"/>
        <v>360610.04000000004</v>
      </c>
      <c r="E64" s="89">
        <f t="shared" si="6"/>
        <v>0</v>
      </c>
      <c r="F64" s="89">
        <f t="shared" si="6"/>
        <v>0</v>
      </c>
      <c r="G64" s="89">
        <f t="shared" si="6"/>
        <v>0</v>
      </c>
      <c r="H64" s="90">
        <f t="shared" si="6"/>
        <v>6004825.9500000002</v>
      </c>
      <c r="I64" s="60">
        <f>H64+H63-H21</f>
        <v>0</v>
      </c>
      <c r="J64" s="34">
        <f>SUM(J15:J63)</f>
        <v>0</v>
      </c>
      <c r="K64" s="62">
        <f>SUM(K14:K63)</f>
        <v>6765101.04</v>
      </c>
      <c r="L64" s="63">
        <f>4483143.7+1921347.3+18994.03+4732+336884.01</f>
        <v>6765101.04</v>
      </c>
    </row>
    <row r="65" spans="1:12" s="8" customFormat="1" ht="15.6" x14ac:dyDescent="0.3">
      <c r="A65" s="91"/>
      <c r="B65" s="27"/>
      <c r="C65" s="27"/>
      <c r="D65" s="27"/>
      <c r="E65" s="27"/>
      <c r="F65" s="27"/>
      <c r="G65" s="27"/>
      <c r="H65" s="27"/>
      <c r="I65" s="3"/>
      <c r="J65" s="3">
        <f>+J64-C64</f>
        <v>-3722868.6100000003</v>
      </c>
      <c r="K65" s="7"/>
      <c r="L65" s="92">
        <f>+L64-K64</f>
        <v>0</v>
      </c>
    </row>
    <row r="66" spans="1:12" s="94" customFormat="1" ht="14.55" customHeight="1" x14ac:dyDescent="0.3">
      <c r="A66" s="106" t="s">
        <v>73</v>
      </c>
      <c r="B66" s="106"/>
      <c r="C66" s="106"/>
      <c r="D66" s="106"/>
      <c r="E66" s="106"/>
      <c r="F66" s="106"/>
      <c r="G66" s="106"/>
      <c r="H66" s="106"/>
      <c r="I66" s="19"/>
      <c r="J66" s="19">
        <f>+J65+C64</f>
        <v>0</v>
      </c>
      <c r="K66" s="93"/>
    </row>
    <row r="67" spans="1:12" s="8" customFormat="1" ht="14.55" customHeight="1" x14ac:dyDescent="0.3">
      <c r="A67" s="95"/>
      <c r="B67" s="96"/>
      <c r="C67" s="96"/>
      <c r="D67" s="96"/>
      <c r="E67" s="96"/>
      <c r="F67" s="96"/>
      <c r="G67" s="96"/>
      <c r="H67" s="96"/>
      <c r="I67" s="3"/>
      <c r="J67" s="3"/>
      <c r="K67" s="7"/>
    </row>
    <row r="68" spans="1:12" s="8" customFormat="1" ht="15.6" x14ac:dyDescent="0.3">
      <c r="A68" s="91"/>
      <c r="B68" s="12"/>
      <c r="C68" s="97"/>
      <c r="D68" s="97"/>
      <c r="E68" s="97"/>
      <c r="F68" s="97"/>
      <c r="G68" s="97"/>
      <c r="H68" s="97"/>
      <c r="I68" s="3"/>
      <c r="J68" s="3"/>
      <c r="K68" s="7"/>
    </row>
    <row r="69" spans="1:12" s="8" customFormat="1" ht="15.6" x14ac:dyDescent="0.3">
      <c r="A69" s="91"/>
      <c r="B69" s="107" t="s">
        <v>75</v>
      </c>
      <c r="C69" s="107"/>
      <c r="D69" s="98"/>
      <c r="E69" s="12"/>
      <c r="F69" s="12"/>
      <c r="G69" s="12"/>
      <c r="H69" s="12"/>
      <c r="I69" s="3"/>
      <c r="J69" s="3"/>
      <c r="K69" s="7"/>
    </row>
    <row r="70" spans="1:12" s="8" customFormat="1" ht="15.6" x14ac:dyDescent="0.3">
      <c r="A70" s="91"/>
      <c r="B70" s="108" t="s">
        <v>74</v>
      </c>
      <c r="C70" s="108"/>
      <c r="D70" s="99"/>
      <c r="E70" s="12"/>
      <c r="F70" s="12"/>
      <c r="G70" s="12"/>
      <c r="H70" s="12"/>
      <c r="I70" s="3"/>
      <c r="J70" s="3"/>
      <c r="K70" s="7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7:G27"/>
    <mergeCell ref="A66:H66"/>
    <mergeCell ref="B69:C69"/>
    <mergeCell ref="B70:C70"/>
  </mergeCells>
  <printOptions horizontalCentered="1" verticalCentered="1"/>
  <pageMargins left="0.25" right="0.25" top="0.37" bottom="0.51" header="0.3" footer="0.3"/>
  <pageSetup paperSize="14" fitToHeight="0" orientation="landscape" horizontalDpi="360" verticalDpi="360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LDRRMF</vt:lpstr>
      <vt:lpstr>LDRRMF!Print_Area</vt:lpstr>
      <vt:lpstr>LDRRMF!Print_Titles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 Sta Magdalena</dc:creator>
  <cp:lastModifiedBy>MPDC Sta. Magdalena</cp:lastModifiedBy>
  <dcterms:created xsi:type="dcterms:W3CDTF">2025-10-06T05:03:17Z</dcterms:created>
  <dcterms:modified xsi:type="dcterms:W3CDTF">2025-11-03T03:57:09Z</dcterms:modified>
</cp:coreProperties>
</file>